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Таблицы" sheetId="1" r:id="rId1"/>
    <sheet name="Диагамма" sheetId="2" r:id="rId2"/>
    <sheet name="Анкета" sheetId="3" r:id="rId3"/>
  </sheets>
  <calcPr calcId="124519"/>
</workbook>
</file>

<file path=xl/calcChain.xml><?xml version="1.0" encoding="utf-8"?>
<calcChain xmlns="http://schemas.openxmlformats.org/spreadsheetml/2006/main">
  <c r="M31" i="1"/>
  <c r="N3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7"/>
  <c r="M32" s="1"/>
  <c r="N14"/>
  <c r="N10" l="1"/>
  <c r="N20"/>
  <c r="N9" l="1"/>
  <c r="N24"/>
  <c r="N8"/>
  <c r="N19"/>
  <c r="N21"/>
  <c r="N29"/>
  <c r="N26"/>
  <c r="N23"/>
  <c r="N28"/>
  <c r="N11"/>
  <c r="N13"/>
  <c r="N7"/>
  <c r="N12"/>
  <c r="N30"/>
  <c r="N16"/>
  <c r="N18"/>
  <c r="N27"/>
  <c r="N17"/>
  <c r="N25"/>
  <c r="N22"/>
  <c r="N15" l="1"/>
  <c r="C38" l="1"/>
  <c r="C39"/>
  <c r="D39" s="1"/>
  <c r="D38"/>
  <c r="C37"/>
  <c r="D37" s="1"/>
  <c r="C36"/>
  <c r="D36" s="1"/>
  <c r="C35"/>
  <c r="D35" s="1"/>
</calcChain>
</file>

<file path=xl/sharedStrings.xml><?xml version="1.0" encoding="utf-8"?>
<sst xmlns="http://schemas.openxmlformats.org/spreadsheetml/2006/main" count="36" uniqueCount="28">
  <si>
    <t>№</t>
  </si>
  <si>
    <t>Ф.И. учащегося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</si>
  <si>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</si>
  <si>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</si>
  <si>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</si>
  <si>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</si>
  <si>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</si>
  <si>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</si>
  <si>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</si>
  <si>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</si>
  <si>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</si>
  <si>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</si>
  <si>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Сумма</t>
  </si>
  <si>
    <t>Уровень</t>
  </si>
  <si>
    <t>%</t>
  </si>
  <si>
    <t>Кол-во</t>
  </si>
  <si>
    <t>Удовлетворительная</t>
  </si>
  <si>
    <t>Негативная, дезадаптация</t>
  </si>
  <si>
    <t>Хорошая</t>
  </si>
  <si>
    <t>Отличная</t>
  </si>
  <si>
    <t>б</t>
  </si>
  <si>
    <t>в</t>
  </si>
  <si>
    <t>а</t>
  </si>
  <si>
    <t xml:space="preserve">Низкая </t>
  </si>
  <si>
    <t>Среднее значение по классу</t>
  </si>
  <si>
    <t>Мотивация</t>
  </si>
  <si>
    <t>Иванов Ваня</t>
  </si>
  <si>
    <t>Общее количество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</si>
</sst>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35"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general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kern="1200" baseline="0">
                <a:solidFill>
                  <a:srgbClr val="000000"/>
                </a:solidFill>
              </a:rPr>
              <a:t>Количество учащихся в % по уровням учебной мотивации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Таблицы!$D$34</c:f>
              <c:strCache>
                <c:ptCount val="1"/>
                <c:pt idx="0">
                  <c:v>%</c:v>
                </c:pt>
              </c:strCache>
            </c:strRef>
          </c:tx>
          <c:dLbls>
            <c:showVal val="1"/>
            <c:showLeaderLines val="1"/>
          </c:dLbls>
          <c:val>
            <c:numRef>
              <c:f>Таблицы!$D$35:$D$39</c:f>
              <c:numCache>
                <c:formatCode>0.00</c:formatCode>
                <c:ptCount val="5"/>
                <c:pt idx="0">
                  <c:v>92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7804250574872835"/>
          <c:y val="0.29827411462763836"/>
          <c:w val="6.1485517850091806E-2"/>
          <c:h val="0.44105103205589591"/>
        </c:manualLayout>
      </c:layout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180975</xdr:rowOff>
    </xdr:from>
    <xdr:to>
      <xdr:col>12</xdr:col>
      <xdr:colOff>555624</xdr:colOff>
      <xdr:row>3</xdr:row>
      <xdr:rowOff>180975</xdr:rowOff>
    </xdr:to>
    <xdr:sp macro="" textlink="">
      <xdr:nvSpPr>
        <xdr:cNvPr id="2" name="TextBox 1"/>
        <xdr:cNvSpPr txBox="1"/>
      </xdr:nvSpPr>
      <xdr:spPr>
        <a:xfrm>
          <a:off x="822324" y="180975"/>
          <a:ext cx="8475889" cy="5783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ru-RU" sz="1400" b="1"/>
            <a:t>Протокол</a:t>
          </a:r>
          <a:r>
            <a:rPr lang="ru-RU" sz="1400" b="1" baseline="0"/>
            <a:t>  и</a:t>
          </a:r>
          <a:r>
            <a:rPr lang="ru-RU" sz="1400" b="1"/>
            <a:t>сследования  уровня  учебной мотивации</a:t>
          </a:r>
          <a:r>
            <a:rPr lang="ru-RU" sz="1400" b="1" baseline="0"/>
            <a:t> и школьной адаптации (по </a:t>
          </a:r>
          <a:r>
            <a:rPr lang="ru-RU" sz="1400" b="1">
              <a:solidFill>
                <a:schemeClr val="dk1"/>
              </a:solidFill>
              <a:latin typeface="+mn-lt"/>
              <a:ea typeface="+mn-ea"/>
              <a:cs typeface="+mn-cs"/>
            </a:rPr>
            <a:t>анкете Лускановой)</a:t>
          </a:r>
          <a:r>
            <a:rPr lang="ru-RU" sz="1400" b="1" baseline="0"/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/>
            <a:t>учащихся Х</a:t>
          </a:r>
          <a:r>
            <a:rPr lang="ru-RU" sz="1400" b="1" baseline="0"/>
            <a:t>"</a:t>
          </a:r>
          <a:r>
            <a:rPr lang="ru-RU" sz="1400" b="1"/>
            <a:t>у" класса</a:t>
          </a:r>
          <a:r>
            <a:rPr lang="ru-RU" sz="1400" b="1" baseline="0"/>
            <a:t> </a:t>
          </a:r>
          <a:r>
            <a:rPr lang="ru-RU" sz="1400" b="1"/>
            <a:t>от  </a:t>
          </a:r>
          <a:r>
            <a:rPr lang="ru-RU" sz="1400" b="1">
              <a:solidFill>
                <a:schemeClr val="dk1"/>
              </a:solidFill>
              <a:latin typeface="+mn-lt"/>
              <a:ea typeface="+mn-ea"/>
              <a:cs typeface="+mn-cs"/>
            </a:rPr>
            <a:t>00.00.2009 г.</a:t>
          </a:r>
          <a:endParaRPr lang="ru-RU" sz="1400" b="1"/>
        </a:p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66675</xdr:rowOff>
    </xdr:from>
    <xdr:to>
      <xdr:col>8</xdr:col>
      <xdr:colOff>600074</xdr:colOff>
      <xdr:row>18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9525</xdr:rowOff>
    </xdr:from>
    <xdr:to>
      <xdr:col>13</xdr:col>
      <xdr:colOff>9524</xdr:colOff>
      <xdr:row>24</xdr:row>
      <xdr:rowOff>114300</xdr:rowOff>
    </xdr:to>
    <xdr:sp macro="" textlink="">
      <xdr:nvSpPr>
        <xdr:cNvPr id="2" name="TextBox 1"/>
        <xdr:cNvSpPr txBox="1"/>
      </xdr:nvSpPr>
      <xdr:spPr>
        <a:xfrm>
          <a:off x="609599" y="200025"/>
          <a:ext cx="7324725" cy="448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ru-RU" sz="1200" b="1">
              <a:solidFill>
                <a:schemeClr val="dk1"/>
              </a:solidFill>
              <a:latin typeface="+mn-lt"/>
              <a:ea typeface="+mn-ea"/>
              <a:cs typeface="+mn-cs"/>
            </a:rPr>
            <a:t>Анкета школьной мотивации и адаптации  Н.Г. Лускановой</a:t>
          </a:r>
        </a:p>
        <a:p>
          <a:pPr algn="ctr"/>
          <a:r>
            <a:rPr lang="ru-RU" sz="1200" b="1">
              <a:solidFill>
                <a:schemeClr val="dk1"/>
              </a:solidFill>
              <a:latin typeface="+mn-lt"/>
              <a:ea typeface="+mn-ea"/>
              <a:cs typeface="+mn-cs"/>
            </a:rPr>
            <a:t>(8 – 12 лет) 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1.Тебе нравится в школе или не очень?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а) не очень б) нравится в) не нравится.</a:t>
          </a:r>
        </a:p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2.Утром, когда ты просыпаешься, ты всегда с радостью идешь в школу или тебе часто хочется остаться дома?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а) чаще хочется остаться дома б) бывает по-разному в) иду с радостью.</a:t>
          </a:r>
        </a:p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3.Если бы учитель сказал, что завтра в школе не обязательно приходить всем ученикам, желающим можно остаться дома, ты пошел бы в школу или остался бы дома?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а) не знаю б) остался бы дома в) пошел бы в школу.</a:t>
          </a:r>
        </a:p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4.Тебе нравится, когда у вас отменяют какие-нибудь уроки?                                  </a:t>
          </a:r>
        </a:p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а) не нравится б) бывает по-разному в) нравится.</a:t>
          </a:r>
        </a:p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5.Ты хотел бы, чтобы тебе не задавали домашних заданий?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а) хотел бы б) не хотел бы в) не знаю.</a:t>
          </a:r>
        </a:p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6.Ты хотел бы, чтобы в школе уроки были короче, а перемены - длинней?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а) не знаю б) не хотел бы в) хотел бы.</a:t>
          </a:r>
        </a:p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7.Ты часто рассказываешь о школе родителям?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а) часто б) редко в) не рассказываю.</a:t>
          </a:r>
        </a:p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8.Ты хотел бы, чтобы у тебя был менее строгий учитель?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а) точно не знаю б) хотел бы в) не хотел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бы.</a:t>
          </a:r>
        </a:p>
        <a:p>
          <a:pPr lvl="0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9.У тебя в классе много друзей?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а) мало б) много в) нет друзей.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10.Тебе нравятся твои одноклассники?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а) нравятся б) не очень в) не нравятся.</a:t>
          </a:r>
        </a:p>
        <a:p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6:N32" totalsRowCount="1" headerRowDxfId="34" dataDxfId="33">
  <autoFilter ref="A6:N31"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</autoFilter>
  <sortState ref="A7:N33">
    <sortCondition ref="B7"/>
  </sortState>
  <tableColumns count="14">
    <tableColumn id="1" name="№" dataDxfId="32" totalsRowDxfId="13"/>
    <tableColumn id="2" name="Ф.И. учащегося" totalsRowLabel="Среднее значение по классу" dataDxfId="31" totalsRowDxfId="12"/>
    <tableColumn id="3" name="1" dataDxfId="30" totalsRowDxfId="11"/>
    <tableColumn id="4" name="2" dataDxfId="29" totalsRowDxfId="10"/>
    <tableColumn id="5" name="3" dataDxfId="28" totalsRowDxfId="9"/>
    <tableColumn id="6" name="4" dataDxfId="27" totalsRowDxfId="8"/>
    <tableColumn id="7" name="5" dataDxfId="26" totalsRowDxfId="7"/>
    <tableColumn id="8" name="6" dataDxfId="25" totalsRowDxfId="6"/>
    <tableColumn id="9" name="7" dataDxfId="24" totalsRowDxfId="5"/>
    <tableColumn id="10" name="8" dataDxfId="23" totalsRowDxfId="4"/>
    <tableColumn id="11" name="9" dataDxfId="22" totalsRowDxfId="3"/>
    <tableColumn id="12" name="10" dataDxfId="21" totalsRowDxfId="2"/>
    <tableColumn id="13" name="Сумма" totalsRowFunction="custom" dataDxfId="20" totalsRowDxfId="1">
      <calculatedColumnFormula>(IF(C7="б",3,IF(C7="а",1,0))+(IF(D7="в",3,IF(D7="б",1,0))+(IF(E7="в",3,IF(E7="а",1,0))+(IF(F7="а",3,IF(F7="б",1,0))+(IF(G7="б",3,IF(G7="в",1,0))+(IF(H7="б",3,IF(H7="а",1,0))+(IF(I7="а",3,IF(I7="б",1,0))+(IF(J7="в",3,IF(J7="а",1,0))+(IF(K7="б",3,IF(K7="а",1,0))+(IF(L7="а",3,IF(J7="б",1,0))))))))))))</calculatedColumnFormula>
      <totalsRowFormula>AVERAGE(M7:M31)</totalsRowFormula>
    </tableColumn>
    <tableColumn id="14" name="Уровень" dataDxfId="19" totalsRowDxfId="0">
      <calculatedColumnFormula>IF(AND(M7&gt;=0,M7&lt;=9),1,IF(AND(M7&gt;=10,M7&lt;=14),2,IF(AND(M7&gt;=15,M7&lt;=19),3,IF(AND(M7&gt;=20,M7&lt;=24),4,IF(AND(M7&gt;=25,M7&lt;=30),5)))))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4:D39" totalsRowShown="0" dataDxfId="18">
  <autoFilter ref="A34:D39">
    <filterColumn colId="1"/>
    <filterColumn colId="2"/>
    <filterColumn colId="3"/>
  </autoFilter>
  <tableColumns count="4">
    <tableColumn id="1" name="Уровень" dataDxfId="17"/>
    <tableColumn id="2" name="Мотивация" dataDxfId="16"/>
    <tableColumn id="3" name="Кол-во" dataDxfId="15"/>
    <tableColumn id="4" name="%" dataDxfId="14">
      <calculatedColumnFormula>Таблица2[[#This Row],[Кол-во]]/$G$34*100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39"/>
  <sheetViews>
    <sheetView tabSelected="1" zoomScale="84" zoomScaleNormal="84" workbookViewId="0">
      <selection activeCell="M37" sqref="M37"/>
    </sheetView>
  </sheetViews>
  <sheetFormatPr defaultRowHeight="15"/>
  <cols>
    <col min="1" max="1" width="11.85546875" customWidth="1"/>
    <col min="2" max="2" width="27.42578125" customWidth="1"/>
    <col min="8" max="8" width="9.140625" customWidth="1"/>
  </cols>
  <sheetData>
    <row r="6" spans="1:14">
      <c r="A6" s="2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2" t="s">
        <v>12</v>
      </c>
      <c r="N6" s="2" t="s">
        <v>13</v>
      </c>
    </row>
    <row r="7" spans="1:14">
      <c r="A7" s="3">
        <v>1</v>
      </c>
      <c r="B7" s="5" t="s">
        <v>26</v>
      </c>
      <c r="C7" s="1" t="s">
        <v>22</v>
      </c>
      <c r="D7" s="1" t="s">
        <v>20</v>
      </c>
      <c r="E7" s="1" t="s">
        <v>21</v>
      </c>
      <c r="F7" s="1" t="s">
        <v>22</v>
      </c>
      <c r="G7" s="1" t="s">
        <v>20</v>
      </c>
      <c r="H7" s="1" t="s">
        <v>21</v>
      </c>
      <c r="I7" s="1" t="s">
        <v>22</v>
      </c>
      <c r="J7" s="1" t="s">
        <v>20</v>
      </c>
      <c r="K7" s="1" t="s">
        <v>21</v>
      </c>
      <c r="L7" s="1" t="s">
        <v>22</v>
      </c>
      <c r="M7" s="3">
        <f t="shared" ref="M7:M30" si="0">(IF(C7="б",3,IF(C7="а",1,0))+(IF(D7="в",3,IF(D7="б",1,0))+(IF(E7="в",3,IF(E7="а",1,0))+(IF(F7="а",3,IF(F7="б",1,0))+(IF(G7="б",3,IF(G7="в",1,0))+(IF(H7="б",3,IF(H7="а",1,0))+(IF(I7="а",3,IF(I7="б",1,0))+(IF(J7="в",3,IF(J7="а",1,0))+(IF(K7="б",3,IF(K7="а",1,0))+(IF(L7="а",3,IF(J7="б",1,0))))))))))))</f>
        <v>17</v>
      </c>
      <c r="N7" s="3">
        <f t="shared" ref="N7:N30" si="1">IF(AND(M7&gt;=0,M7&lt;=9),1,IF(AND(M7&gt;=10,M7&lt;=14),2,IF(AND(M7&gt;=15,M7&lt;=19),3,IF(AND(M7&gt;=20,M7&lt;=24),4,IF(AND(M7&gt;=25,M7&lt;=30),5)))))</f>
        <v>3</v>
      </c>
    </row>
    <row r="8" spans="1:14">
      <c r="A8" s="3">
        <v>2</v>
      </c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3">
        <f t="shared" si="0"/>
        <v>0</v>
      </c>
      <c r="N8" s="3">
        <f t="shared" si="1"/>
        <v>1</v>
      </c>
    </row>
    <row r="9" spans="1:14">
      <c r="A9" s="3">
        <v>3</v>
      </c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3">
        <f t="shared" si="0"/>
        <v>0</v>
      </c>
      <c r="N9" s="3">
        <f t="shared" si="1"/>
        <v>1</v>
      </c>
    </row>
    <row r="10" spans="1:14">
      <c r="A10" s="3">
        <v>4</v>
      </c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3">
        <f t="shared" si="0"/>
        <v>0</v>
      </c>
      <c r="N10" s="3">
        <f t="shared" si="1"/>
        <v>1</v>
      </c>
    </row>
    <row r="11" spans="1:14">
      <c r="A11" s="3">
        <v>5</v>
      </c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3">
        <f t="shared" si="0"/>
        <v>0</v>
      </c>
      <c r="N11" s="3">
        <f t="shared" si="1"/>
        <v>1</v>
      </c>
    </row>
    <row r="12" spans="1:14">
      <c r="A12" s="3">
        <v>6</v>
      </c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3">
        <f t="shared" si="0"/>
        <v>0</v>
      </c>
      <c r="N12" s="3">
        <f t="shared" si="1"/>
        <v>1</v>
      </c>
    </row>
    <row r="13" spans="1:14">
      <c r="A13" s="3">
        <v>7</v>
      </c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3">
        <f t="shared" si="0"/>
        <v>0</v>
      </c>
      <c r="N13" s="3">
        <f t="shared" si="1"/>
        <v>1</v>
      </c>
    </row>
    <row r="14" spans="1:14">
      <c r="A14" s="3">
        <v>8</v>
      </c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3">
        <f t="shared" si="0"/>
        <v>0</v>
      </c>
      <c r="N14" s="3">
        <f t="shared" si="1"/>
        <v>1</v>
      </c>
    </row>
    <row r="15" spans="1:14">
      <c r="A15" s="3">
        <v>9</v>
      </c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f t="shared" si="0"/>
        <v>0</v>
      </c>
      <c r="N15" s="3">
        <f t="shared" si="1"/>
        <v>1</v>
      </c>
    </row>
    <row r="16" spans="1:14">
      <c r="A16" s="3">
        <v>10</v>
      </c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3">
        <f t="shared" si="0"/>
        <v>0</v>
      </c>
      <c r="N16" s="3">
        <f t="shared" si="1"/>
        <v>1</v>
      </c>
    </row>
    <row r="17" spans="1:14">
      <c r="A17" s="3">
        <v>11</v>
      </c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3">
        <f t="shared" si="0"/>
        <v>0</v>
      </c>
      <c r="N17" s="3">
        <f t="shared" si="1"/>
        <v>1</v>
      </c>
    </row>
    <row r="18" spans="1:14">
      <c r="A18" s="3">
        <v>12</v>
      </c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3">
        <f t="shared" si="0"/>
        <v>0</v>
      </c>
      <c r="N18" s="3">
        <f t="shared" si="1"/>
        <v>1</v>
      </c>
    </row>
    <row r="19" spans="1:14">
      <c r="A19" s="3">
        <v>13</v>
      </c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3">
        <f t="shared" si="0"/>
        <v>0</v>
      </c>
      <c r="N19" s="3">
        <f t="shared" si="1"/>
        <v>1</v>
      </c>
    </row>
    <row r="20" spans="1:14">
      <c r="A20" s="3">
        <v>14</v>
      </c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3">
        <f t="shared" si="0"/>
        <v>0</v>
      </c>
      <c r="N20" s="3">
        <f t="shared" si="1"/>
        <v>1</v>
      </c>
    </row>
    <row r="21" spans="1:14">
      <c r="A21" s="3">
        <v>15</v>
      </c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3">
        <f t="shared" si="0"/>
        <v>0</v>
      </c>
      <c r="N21" s="3">
        <f t="shared" si="1"/>
        <v>1</v>
      </c>
    </row>
    <row r="22" spans="1:14">
      <c r="A22" s="3">
        <v>16</v>
      </c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3">
        <f t="shared" si="0"/>
        <v>0</v>
      </c>
      <c r="N22" s="3">
        <f t="shared" si="1"/>
        <v>1</v>
      </c>
    </row>
    <row r="23" spans="1:14">
      <c r="A23" s="3">
        <v>17</v>
      </c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3">
        <f t="shared" si="0"/>
        <v>0</v>
      </c>
      <c r="N23" s="3">
        <f t="shared" si="1"/>
        <v>1</v>
      </c>
    </row>
    <row r="24" spans="1:14">
      <c r="A24" s="3">
        <v>18</v>
      </c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3">
        <f t="shared" si="0"/>
        <v>0</v>
      </c>
      <c r="N24" s="3">
        <f t="shared" si="1"/>
        <v>1</v>
      </c>
    </row>
    <row r="25" spans="1:14">
      <c r="A25" s="3">
        <v>19</v>
      </c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3">
        <f t="shared" si="0"/>
        <v>0</v>
      </c>
      <c r="N25" s="3">
        <f t="shared" si="1"/>
        <v>1</v>
      </c>
    </row>
    <row r="26" spans="1:14">
      <c r="A26" s="3">
        <v>20</v>
      </c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3">
        <f t="shared" si="0"/>
        <v>0</v>
      </c>
      <c r="N26" s="3">
        <f t="shared" si="1"/>
        <v>1</v>
      </c>
    </row>
    <row r="27" spans="1:14">
      <c r="A27" s="3">
        <v>21</v>
      </c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3">
        <f t="shared" si="0"/>
        <v>0</v>
      </c>
      <c r="N27" s="3">
        <f t="shared" si="1"/>
        <v>1</v>
      </c>
    </row>
    <row r="28" spans="1:14">
      <c r="A28" s="3">
        <v>22</v>
      </c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3">
        <f t="shared" si="0"/>
        <v>0</v>
      </c>
      <c r="N28" s="3">
        <f t="shared" si="1"/>
        <v>1</v>
      </c>
    </row>
    <row r="29" spans="1:14">
      <c r="A29" s="3">
        <v>23</v>
      </c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3">
        <f t="shared" si="0"/>
        <v>0</v>
      </c>
      <c r="N29" s="3">
        <f t="shared" si="1"/>
        <v>1</v>
      </c>
    </row>
    <row r="30" spans="1:14">
      <c r="A30" s="3">
        <v>24</v>
      </c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3">
        <f t="shared" si="0"/>
        <v>0</v>
      </c>
      <c r="N30" s="3">
        <f t="shared" si="1"/>
        <v>1</v>
      </c>
    </row>
    <row r="31" spans="1:14">
      <c r="A31" s="3">
        <v>25</v>
      </c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3">
        <f>(IF(C31="б",3,IF(C31="а",1,0))+(IF(D31="в",3,IF(D31="б",1,0))+(IF(E31="в",3,IF(E31="а",1,0))+(IF(F31="а",3,IF(F31="б",1,0))+(IF(G31="б",3,IF(G31="в",1,0))+(IF(H31="б",3,IF(H31="а",1,0))+(IF(I31="а",3,IF(I31="б",1,0))+(IF(J31="в",3,IF(J31="а",1,0))+(IF(K31="б",3,IF(K31="а",1,0))+(IF(L31="а",3,IF(J31="б",1,0))))))))))))</f>
        <v>0</v>
      </c>
      <c r="N31" s="3">
        <f>IF(AND(M31&gt;=0,M31&lt;=9),1,IF(AND(M31&gt;=10,M31&lt;=14),2,IF(AND(M31&gt;=15,M31&lt;=19),3,IF(AND(M31&gt;=20,M31&lt;=24),4,IF(AND(M31&gt;=25,M31&lt;=30),5)))))</f>
        <v>1</v>
      </c>
    </row>
    <row r="32" spans="1:14">
      <c r="A32" s="3"/>
      <c r="B32" s="3" t="s">
        <v>24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7">
        <f>AVERAGE(M7:M31)</f>
        <v>0.68</v>
      </c>
      <c r="N32" s="3"/>
    </row>
    <row r="34" spans="1:9">
      <c r="A34" t="s">
        <v>13</v>
      </c>
      <c r="B34" t="s">
        <v>25</v>
      </c>
      <c r="C34" t="s">
        <v>15</v>
      </c>
      <c r="D34" t="s">
        <v>14</v>
      </c>
      <c r="G34" s="6">
        <v>25</v>
      </c>
      <c r="H34" s="8" t="s">
        <v>27</v>
      </c>
      <c r="I34" s="8"/>
    </row>
    <row r="35" spans="1:9">
      <c r="A35" s="3">
        <v>1</v>
      </c>
      <c r="B35" s="4" t="s">
        <v>17</v>
      </c>
      <c r="C35" s="3">
        <f>COUNTIF(N7:N30,1)</f>
        <v>23</v>
      </c>
      <c r="D35" s="7">
        <f>Таблица2[[#This Row],[Кол-во]]/$G$34*100</f>
        <v>92</v>
      </c>
    </row>
    <row r="36" spans="1:9">
      <c r="A36" s="1">
        <v>2</v>
      </c>
      <c r="B36" s="5" t="s">
        <v>23</v>
      </c>
      <c r="C36" s="1">
        <f>COUNTIF(N7:N30,2)</f>
        <v>0</v>
      </c>
      <c r="D36" s="7">
        <f>Таблица2[[#This Row],[Кол-во]]/$G$34*100</f>
        <v>0</v>
      </c>
    </row>
    <row r="37" spans="1:9">
      <c r="A37" s="1">
        <v>3</v>
      </c>
      <c r="B37" s="5" t="s">
        <v>16</v>
      </c>
      <c r="C37" s="1">
        <f>COUNTIF(N7:N30,3)</f>
        <v>1</v>
      </c>
      <c r="D37" s="7">
        <f>Таблица2[[#This Row],[Кол-во]]/$G$34*100</f>
        <v>4</v>
      </c>
    </row>
    <row r="38" spans="1:9">
      <c r="A38" s="1">
        <v>4</v>
      </c>
      <c r="B38" s="5" t="s">
        <v>18</v>
      </c>
      <c r="C38" s="1">
        <f>COUNTIF(N7:N31,4)</f>
        <v>0</v>
      </c>
      <c r="D38" s="7">
        <f>Таблица2[[#This Row],[Кол-во]]/$G$34*100</f>
        <v>0</v>
      </c>
    </row>
    <row r="39" spans="1:9">
      <c r="A39" s="3">
        <v>5</v>
      </c>
      <c r="B39" s="5" t="s">
        <v>19</v>
      </c>
      <c r="C39" s="1">
        <f>COUNTIF(N7:N31,5)</f>
        <v>0</v>
      </c>
      <c r="D39" s="7">
        <f>Таблица2[[#This Row],[Кол-во]]/$G$34*100</f>
        <v>0</v>
      </c>
    </row>
  </sheetData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0" sqref="O2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Таблицы</vt:lpstr>
      <vt:lpstr>Диагамма</vt:lpstr>
      <vt:lpstr>Анкета</vt:lpstr>
    </vt:vector>
  </TitlesOfParts>
  <Company>СОШ 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Психолог</dc:creator>
  <cp:lastModifiedBy>Психолог</cp:lastModifiedBy>
  <dcterms:created xsi:type="dcterms:W3CDTF">2009-04-23T04:21:23Z</dcterms:created>
  <dcterms:modified xsi:type="dcterms:W3CDTF">2009-04-23T08:41:42Z</dcterms:modified>
</cp:coreProperties>
</file>